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Monthly Inputs" sheetId="2" state="visible" r:id="rId4"/>
    <sheet name="KPIs" sheetId="3" state="visible" r:id="rId5"/>
    <sheet name="Lead Sources" sheetId="4" state="visible" r:id="rId6"/>
    <sheet name="Pipeline Forecast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<sst xmlns="http://schemas.openxmlformats.org/spreadsheetml/2006/main" count="128" uniqueCount="106">
  <si>
    <t xml:space="preserve">Business Broker KPI Tracker</t>
  </si>
  <si>
    <t xml:space="preserve">Free template by Vertica CRM · businessbrokerscrm.com</t>
  </si>
  <si>
    <t xml:space="preserve">What this workbook does</t>
  </si>
  <si>
    <t xml:space="preserve">Track the KPIs every business brokerage should watch, month by month, with the formulas already built in.</t>
  </si>
  <si>
    <t xml:space="preserve">How to use it</t>
  </si>
  <si>
    <t xml:space="preserve">1. Monthly Inputs: enter your numbers for each month in the yellow cells. January shows example values; replace them with your own.</t>
  </si>
  <si>
    <t xml:space="preserve">2. KPIs: calculates your conversion rates, days on market, time to close, commission performance and response time automatically.</t>
  </si>
  <si>
    <t xml:space="preserve">3. Lead Sources: enter inquiries, NDAs, approvals, closings and marketing cost for each source to see which ones pay off.</t>
  </si>
  <si>
    <t xml:space="preserve">4. Pipeline Forecast: list your open deals with stage, expected close date and commission to see your weighted 30, 60 and 90-day forecast.</t>
  </si>
  <si>
    <t xml:space="preserve">Legend</t>
  </si>
  <si>
    <t xml:space="preserve">Yellow cells with blue text = your inputs. Everything else is calculated; don't type over it.</t>
  </si>
  <si>
    <t xml:space="preserve">Stage probabilities on the Pipeline Forecast tab are example assumptions. Change them to match your own history.</t>
  </si>
  <si>
    <t xml:space="preserve">Learn more</t>
  </si>
  <si>
    <t xml:space="preserve">Guide: Business Broker KPIs and CRM Reports: What to Track (businessbrokerscrm.com)</t>
  </si>
  <si>
    <t xml:space="preserve">Want these numbers calculated for you, automatically?</t>
  </si>
  <si>
    <t xml:space="preserve">Vertica CRM tracks every inquiry, NDA, listing and deal, and builds these reports, dashboards and commission forecasts from your live data. Book a demo: calendly.com/joshfactor · +1 212 381 4994 (USA) · +61 3 8518 4759 (Australia)</t>
  </si>
  <si>
    <t xml:space="preserve">Monthly Inputs</t>
  </si>
  <si>
    <t xml:space="preserve">Enter your numbers in the yellow cells. Row 5 (January) holds example values; replace them.</t>
  </si>
  <si>
    <t xml:space="preserve">Month</t>
  </si>
  <si>
    <t xml:space="preserve">Buyer inquiries</t>
  </si>
  <si>
    <t xml:space="preserve">NDAs signed</t>
  </si>
  <si>
    <t xml:space="preserve">Buyers approved</t>
  </si>
  <si>
    <t xml:space="preserve">Seller leads</t>
  </si>
  <si>
    <t xml:space="preserve">Engagements signed (listings taken)</t>
  </si>
  <si>
    <t xml:space="preserve">LOIs accepted</t>
  </si>
  <si>
    <t xml:space="preserve">Total days on market for LOIs accepted</t>
  </si>
  <si>
    <t xml:space="preserve">Deals closed</t>
  </si>
  <si>
    <t xml:space="preserve">Total days engagement-to-close for deals closed</t>
  </si>
  <si>
    <t xml:space="preserve">Commission earned ($)</t>
  </si>
  <si>
    <t xml:space="preserve">Commission projected ($)</t>
  </si>
  <si>
    <t xml:space="preserve">Avg response time to new inquiries (minutes)</t>
  </si>
  <si>
    <t xml:space="preserve">Calls, emails and texts logged</t>
  </si>
  <si>
    <t xml:space="preserve">Jan</t>
  </si>
  <si>
    <t xml:space="preserve">Feb</t>
  </si>
  <si>
    <t xml:space="preserve">Mar</t>
  </si>
  <si>
    <t xml:space="preserve">Apr</t>
  </si>
  <si>
    <t xml:space="preserve">May</t>
  </si>
  <si>
    <t xml:space="preserve">Jun</t>
  </si>
  <si>
    <t xml:space="preserve">Jul</t>
  </si>
  <si>
    <t xml:space="preserve">Aug</t>
  </si>
  <si>
    <t xml:space="preserve">Sep</t>
  </si>
  <si>
    <t xml:space="preserve">Oct</t>
  </si>
  <si>
    <t xml:space="preserve">Nov</t>
  </si>
  <si>
    <t xml:space="preserve">Dec</t>
  </si>
  <si>
    <t xml:space="preserve">Total</t>
  </si>
  <si>
    <t xml:space="preserve">Avg response time total is the average of the months entered. January example values are illustrative.</t>
  </si>
  <si>
    <t xml:space="preserve">KPIs</t>
  </si>
  <si>
    <t xml:space="preserve">Calculated automatically from Monthly Inputs. Don't type in this sheet.</t>
  </si>
  <si>
    <t xml:space="preserve">Inquiry-to-NDA rate</t>
  </si>
  <si>
    <t xml:space="preserve">NDA-to-approval rate</t>
  </si>
  <si>
    <t xml:space="preserve">Inquiry-to-approval rate</t>
  </si>
  <si>
    <t xml:space="preserve">Seller lead-to-listing rate</t>
  </si>
  <si>
    <t xml:space="preserve">Avg days on market (to accepted LOI)</t>
  </si>
  <si>
    <t xml:space="preserve">Listing-to-close ratio</t>
  </si>
  <si>
    <t xml:space="preserve">Avg days engagement-to-close</t>
  </si>
  <si>
    <t xml:space="preserve">Commission vs projection</t>
  </si>
  <si>
    <t xml:space="preserve">Avg response time (minutes)</t>
  </si>
  <si>
    <t xml:space="preserve">Activities per deal closed</t>
  </si>
  <si>
    <t xml:space="preserve">Year to date</t>
  </si>
  <si>
    <t xml:space="preserve">Listing-to-close ratio compares deals closed with listings taken in the same period; over a full year it's a better guide than any single month.</t>
  </si>
  <si>
    <t xml:space="preserve">Lead Sources</t>
  </si>
  <si>
    <t xml:space="preserve">Enter each source's numbers for the period in the yellow cells. Example values shown; replace them.</t>
  </si>
  <si>
    <t xml:space="preserve">Lead source</t>
  </si>
  <si>
    <t xml:space="preserve">Inquiries</t>
  </si>
  <si>
    <t xml:space="preserve">Marketing cost ($)</t>
  </si>
  <si>
    <t xml:space="preserve">Inquiry-to-NDA</t>
  </si>
  <si>
    <t xml:space="preserve">NDA-to-approval</t>
  </si>
  <si>
    <t xml:space="preserve">Inquiry-to-close</t>
  </si>
  <si>
    <t xml:space="preserve">Cost per inquiry</t>
  </si>
  <si>
    <t xml:space="preserve">Cost per NDA</t>
  </si>
  <si>
    <t xml:space="preserve">Cost per closed deal</t>
  </si>
  <si>
    <t xml:space="preserve">Your website</t>
  </si>
  <si>
    <t xml:space="preserve">Marketplace A</t>
  </si>
  <si>
    <t xml:space="preserve">Marketplace B</t>
  </si>
  <si>
    <t xml:space="preserve">Referral partners</t>
  </si>
  <si>
    <t xml:space="preserve">Email campaigns</t>
  </si>
  <si>
    <t xml:space="preserve">LinkedIn</t>
  </si>
  <si>
    <t xml:space="preserve">Other</t>
  </si>
  <si>
    <t xml:space="preserve">Example values are illustrative. Cost per closed deal shows "-" or is blank for sources with no closings yet.</t>
  </si>
  <si>
    <t xml:space="preserve">Pipeline Forecast</t>
  </si>
  <si>
    <t xml:space="preserve">List open deals in the yellow cells. Stage probabilities (right) are example assumptions; set your own.</t>
  </si>
  <si>
    <t xml:space="preserve">Deal or listing</t>
  </si>
  <si>
    <t xml:space="preserve">Stage</t>
  </si>
  <si>
    <t xml:space="preserve">Expected close date</t>
  </si>
  <si>
    <t xml:space="preserve">Expected commission ($)</t>
  </si>
  <si>
    <t xml:space="preserve">Probability</t>
  </si>
  <si>
    <t xml:space="preserve">Weighted commission ($)</t>
  </si>
  <si>
    <t xml:space="preserve">Probability (assumption)</t>
  </si>
  <si>
    <t xml:space="preserve">HVAC services company</t>
  </si>
  <si>
    <t xml:space="preserve">LOI accepted</t>
  </si>
  <si>
    <t xml:space="preserve">Engagement signed</t>
  </si>
  <si>
    <t xml:space="preserve">Café, downtown</t>
  </si>
  <si>
    <t xml:space="preserve">Active listing</t>
  </si>
  <si>
    <t xml:space="preserve">Print shop</t>
  </si>
  <si>
    <t xml:space="preserve">Due diligence</t>
  </si>
  <si>
    <t xml:space="preserve">Logistics firm</t>
  </si>
  <si>
    <t xml:space="preserve">Purchase agreement signed</t>
  </si>
  <si>
    <t xml:space="preserve">Example assumptions: replace with your own close rates by stage.</t>
  </si>
  <si>
    <t xml:space="preserve">Forecast summary</t>
  </si>
  <si>
    <t xml:space="preserve">Today's date</t>
  </si>
  <si>
    <t xml:space="preserve">Open pipeline (unweighted)</t>
  </si>
  <si>
    <t xml:space="preserve">Weighted pipeline</t>
  </si>
  <si>
    <t xml:space="preserve">Weighted, closing in next 30 days</t>
  </si>
  <si>
    <t xml:space="preserve">Weighted, closing in next 60 days</t>
  </si>
  <si>
    <t xml:space="preserve">Weighted, closing in next 90 days</t>
  </si>
  <si>
    <t xml:space="preserve">Example deals and dates are illustrative; replace them with your open deals.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</si>
</sst>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\$#,##0;&quot;($&quot;#,##0\);\-"/>
    <numFmt numFmtId="167" formatCode="0.0%;\-0.0%;\-"/>
    <numFmt numFmtId="168" formatCode="#,##0.0;\-#,##0.0;\-"/>
    <numFmt numFmtId="169" formatCode="0%"/>
    <numFmt numFmtId="170" formatCode="yyyy\-mm\-dd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4A"/>
      <name val="Arial"/>
      <family val="0"/>
      <charset val="1"/>
    </font>
    <font>
      <i val="true"/>
      <sz val="10"/>
      <color rgb="FF6B7785"/>
      <name val="Arial"/>
      <family val="0"/>
      <charset val="1"/>
    </font>
    <font>
      <b val="true"/>
      <sz val="12"/>
      <color rgb="FF1B2A4A"/>
      <name val="Arial"/>
      <family val="0"/>
      <charset val="1"/>
    </font>
    <font>
      <sz val="10"/>
      <color rgb="FF2C3440"/>
      <name val="Arial"/>
      <family val="0"/>
      <charset val="1"/>
    </font>
    <font>
      <u val="single"/>
      <sz val="10"/>
      <color rgb="FF1F7A8C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6B7785"/>
      <name val="Arial"/>
      <family val="0"/>
      <charset val="1"/>
    </font>
    <font>
      <sz val="11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1B2A4A"/>
        <bgColor rgb="FF2C3440"/>
      </patternFill>
    </fill>
    <fill>
      <patternFill patternType="solid">
        <fgColor rgb="FFFFF2CC"/>
        <bgColor rgb="FFF3F5F8"/>
      </patternFill>
    </fill>
    <fill>
      <patternFill patternType="solid">
        <fgColor rgb="FFF3F5F8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AE1"/>
      </left>
      <right style="thin">
        <color rgb="FFD5DAE1"/>
      </right>
      <top style="thin">
        <color rgb="FFD5DAE1"/>
      </top>
      <bottom style="thin">
        <color rgb="FFD5DA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3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1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8C"/>
      <rgbColor rgb="FFD9D9D9"/>
      <rgbColor rgb="FF878787"/>
      <rgbColor rgb="FF9999FF"/>
      <rgbColor rgb="FF993366"/>
      <rgbColor rgb="FFFFF2CC"/>
      <rgbColor rgb="FFF3F5F8"/>
      <rgbColor rgb="FF660066"/>
      <rgbColor rgb="FFFF8080"/>
      <rgbColor rgb="FF0066CC"/>
      <rgbColor rgb="FFD5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F81BD"/>
      <rgbColor rgb="FF33CCCC"/>
      <rgbColor rgb="FF99CC00"/>
      <rgbColor rgb="FFFFCC00"/>
      <rgbColor rgb="FFFF9900"/>
      <rgbColor rgb="FFFF6600"/>
      <rgbColor rgb="FF6B7785"/>
      <rgbColor rgb="FF969696"/>
      <rgbColor rgb="FF1B2A4A"/>
      <rgbColor rgb="FF339966"/>
      <rgbColor rgb="FF003300"/>
      <rgbColor rgb="FF333300"/>
      <rgbColor rgb="FF993300"/>
      <rgbColor rgb="FF993366"/>
      <rgbColor rgb="FF333399"/>
      <rgbColor rgb="FF2C34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Inquiry-to-NDA rate by month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KPIs!B4</c:f>
              <c:strCache>
                <c:ptCount val="1"/>
                <c:pt idx="0">
                  <c:v>Inquiry-to-NDA rate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KPIs!$A$5:$A$16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KPIs!$B$5:$B$16</c:f>
              <c:numCache>
                <c:formatCode>0.0%;\-0.0%;\-</c:formatCode>
                <c:ptCount val="12"/>
                <c:pt idx="0">
                  <c:v>0.15</c:v>
                </c:pt>
              </c:numCache>
            </c:numRef>
          </c:val>
        </c:ser>
        <c:gapWidth val="150"/>
        <c:overlap val="0"/>
        <c:axId val="81470667"/>
        <c:axId val="11544745"/>
      </c:barChart>
      <c:catAx>
        <c:axId val="814706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11544745"/>
        <c:crosses val="autoZero"/>
        <c:auto val="1"/>
        <c:lblAlgn val="ctr"/>
        <c:lblOffset val="100"/>
        <c:noMultiLvlLbl val="0"/>
      </c:catAx>
      <c:valAx>
        <c:axId val="11544745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8147066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19</xdr:row>
      <xdr:rowOff>131040</xdr:rowOff>
    </xdr:from>
    <xdr:to>
      <xdr:col>6</xdr:col>
      <xdr:colOff>488520</xdr:colOff>
      <xdr:row>32</xdr:row>
      <xdr:rowOff>173880</xdr:rowOff>
    </xdr:to>
    <xdr:graphicFrame>
      <xdr:nvGraphicFramePr>
        <xdr:cNvPr id="0" name="Chart 1"/>
        <xdr:cNvGraphicFramePr/>
      </xdr:nvGraphicFramePr>
      <xdr:xfrm>
        <a:off x="0" y="4152960"/>
        <a:ext cx="647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businessbrokerscrm.com/business-broker-kpis-and-crm-reports-any-report-you-need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4" t="s">
        <v>3</v>
      </c>
    </row>
    <row r="6" customFormat="false" ht="15" hidden="false" customHeight="false" outlineLevel="0" collapsed="false">
      <c r="A6" s="5"/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5" t="s">
        <v>5</v>
      </c>
    </row>
    <row r="9" customFormat="false" ht="15" hidden="false" customHeight="false" outlineLevel="0" collapsed="false">
      <c r="A9" s="5" t="s">
        <v>6</v>
      </c>
    </row>
    <row r="10" customFormat="false" ht="15" hidden="false" customHeight="false" outlineLevel="0" collapsed="false">
      <c r="A10" s="5" t="s">
        <v>7</v>
      </c>
    </row>
    <row r="11" customFormat="false" ht="23.85" hidden="false" customHeight="false" outlineLevel="0" collapsed="false">
      <c r="A11" s="5" t="s">
        <v>8</v>
      </c>
    </row>
    <row r="12" customFormat="false" ht="15" hidden="false" customHeight="false" outlineLevel="0" collapsed="false">
      <c r="A12" s="5"/>
    </row>
    <row r="13" customFormat="false" ht="1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5" t="s">
        <v>10</v>
      </c>
    </row>
    <row r="15" customFormat="false" ht="15" hidden="false" customHeight="false" outlineLevel="0" collapsed="false">
      <c r="A15" s="5" t="s">
        <v>11</v>
      </c>
    </row>
    <row r="16" customFormat="false" ht="15" hidden="false" customHeight="false" outlineLevel="0" collapsed="false">
      <c r="A16" s="5"/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6" t="s">
        <v>13</v>
      </c>
    </row>
    <row r="19" customFormat="false" ht="15" hidden="false" customHeight="false" outlineLevel="0" collapsed="false">
      <c r="A19" s="5"/>
    </row>
    <row r="20" customFormat="false" ht="15" hidden="false" customHeight="false" outlineLevel="0" collapsed="false">
      <c r="A20" s="3" t="s">
        <v>14</v>
      </c>
    </row>
    <row r="21" customFormat="false" ht="23.85" hidden="false" customHeight="false" outlineLevel="0" collapsed="false">
      <c r="A21" s="5" t="s">
        <v>15</v>
      </c>
    </row>
  </sheetData>
  <hyperlinks>
    <hyperlink ref="A18" r:id="rId1" display="Guide: Business Broker KPIs and CRM Reports: What to Track (businessbrokerscrm.com)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2"/>
    <col collapsed="false" customWidth="true" hidden="false" outlineLevel="0" max="5" min="3" style="0" width="11"/>
    <col collapsed="false" customWidth="true" hidden="false" outlineLevel="0" max="6" min="6" style="0" width="16"/>
    <col collapsed="false" customWidth="true" hidden="false" outlineLevel="0" max="7" min="7" style="0" width="11"/>
    <col collapsed="false" customWidth="true" hidden="false" outlineLevel="0" max="8" min="8" style="0" width="18"/>
    <col collapsed="false" customWidth="true" hidden="false" outlineLevel="0" max="9" min="9" style="0" width="11"/>
    <col collapsed="false" customWidth="true" hidden="false" outlineLevel="0" max="10" min="10" style="0" width="20"/>
    <col collapsed="false" customWidth="true" hidden="false" outlineLevel="0" max="12" min="11" style="0" width="15"/>
    <col collapsed="false" customWidth="true" hidden="false" outlineLevel="0" max="13" min="13" style="0" width="17"/>
    <col collapsed="false" customWidth="true" hidden="false" outlineLevel="0" max="14" min="14" style="0" width="15"/>
  </cols>
  <sheetData>
    <row r="1" customFormat="false" ht="19.7" hidden="false" customHeight="false" outlineLevel="0" collapsed="false">
      <c r="A1" s="1" t="s">
        <v>16</v>
      </c>
    </row>
    <row r="2" customFormat="false" ht="15" hidden="false" customHeight="false" outlineLevel="0" collapsed="false">
      <c r="A2" s="2" t="s">
        <v>17</v>
      </c>
    </row>
    <row r="4" customFormat="false" ht="42" hidden="false" customHeight="true" outlineLevel="0" collapsed="false">
      <c r="A4" s="7" t="s">
        <v>18</v>
      </c>
      <c r="B4" s="7" t="s">
        <v>19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 t="s">
        <v>26</v>
      </c>
      <c r="J4" s="7" t="s">
        <v>27</v>
      </c>
      <c r="K4" s="7" t="s">
        <v>28</v>
      </c>
      <c r="L4" s="7" t="s">
        <v>29</v>
      </c>
      <c r="M4" s="7" t="s">
        <v>30</v>
      </c>
      <c r="N4" s="7" t="s">
        <v>31</v>
      </c>
    </row>
    <row r="5" customFormat="false" ht="15" hidden="false" customHeight="false" outlineLevel="0" collapsed="false">
      <c r="A5" s="8" t="s">
        <v>32</v>
      </c>
      <c r="B5" s="9" t="n">
        <v>200</v>
      </c>
      <c r="C5" s="9" t="n">
        <v>30</v>
      </c>
      <c r="D5" s="9" t="n">
        <v>20</v>
      </c>
      <c r="E5" s="9" t="n">
        <v>14</v>
      </c>
      <c r="F5" s="9" t="n">
        <v>4</v>
      </c>
      <c r="G5" s="9" t="n">
        <v>3</v>
      </c>
      <c r="H5" s="9" t="n">
        <v>420</v>
      </c>
      <c r="I5" s="9" t="n">
        <v>2</v>
      </c>
      <c r="J5" s="9" t="n">
        <v>560</v>
      </c>
      <c r="K5" s="10" t="n">
        <v>48000</v>
      </c>
      <c r="L5" s="10" t="n">
        <v>55000</v>
      </c>
      <c r="M5" s="9" t="n">
        <v>42</v>
      </c>
      <c r="N5" s="9" t="n">
        <v>860</v>
      </c>
    </row>
    <row r="6" customFormat="false" ht="15" hidden="false" customHeight="false" outlineLevel="0" collapsed="false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10"/>
      <c r="L6" s="10"/>
      <c r="M6" s="9"/>
      <c r="N6" s="9"/>
    </row>
    <row r="7" customFormat="false" ht="15" hidden="false" customHeight="false" outlineLevel="0" collapsed="false">
      <c r="A7" s="8" t="s">
        <v>34</v>
      </c>
      <c r="B7" s="9"/>
      <c r="C7" s="9"/>
      <c r="D7" s="9"/>
      <c r="E7" s="9"/>
      <c r="F7" s="9"/>
      <c r="G7" s="9"/>
      <c r="H7" s="9"/>
      <c r="I7" s="9"/>
      <c r="J7" s="9"/>
      <c r="K7" s="10"/>
      <c r="L7" s="10"/>
      <c r="M7" s="9"/>
      <c r="N7" s="9"/>
    </row>
    <row r="8" customFormat="false" ht="15" hidden="false" customHeight="false" outlineLevel="0" collapsed="false">
      <c r="A8" s="8" t="s">
        <v>35</v>
      </c>
      <c r="B8" s="9"/>
      <c r="C8" s="9"/>
      <c r="D8" s="9"/>
      <c r="E8" s="9"/>
      <c r="F8" s="9"/>
      <c r="G8" s="9"/>
      <c r="H8" s="9"/>
      <c r="I8" s="9"/>
      <c r="J8" s="9"/>
      <c r="K8" s="10"/>
      <c r="L8" s="10"/>
      <c r="M8" s="9"/>
      <c r="N8" s="9"/>
    </row>
    <row r="9" customFormat="false" ht="15" hidden="false" customHeight="false" outlineLevel="0" collapsed="false">
      <c r="A9" s="8" t="s">
        <v>36</v>
      </c>
      <c r="B9" s="9"/>
      <c r="C9" s="9"/>
      <c r="D9" s="9"/>
      <c r="E9" s="9"/>
      <c r="F9" s="9"/>
      <c r="G9" s="9"/>
      <c r="H9" s="9"/>
      <c r="I9" s="9"/>
      <c r="J9" s="9"/>
      <c r="K9" s="10"/>
      <c r="L9" s="10"/>
      <c r="M9" s="9"/>
      <c r="N9" s="9"/>
    </row>
    <row r="10" customFormat="false" ht="15" hidden="false" customHeight="false" outlineLevel="0" collapsed="false">
      <c r="A10" s="8" t="s">
        <v>37</v>
      </c>
      <c r="B10" s="9"/>
      <c r="C10" s="9"/>
      <c r="D10" s="9"/>
      <c r="E10" s="9"/>
      <c r="F10" s="9"/>
      <c r="G10" s="9"/>
      <c r="H10" s="9"/>
      <c r="I10" s="9"/>
      <c r="J10" s="9"/>
      <c r="K10" s="10"/>
      <c r="L10" s="10"/>
      <c r="M10" s="9"/>
      <c r="N10" s="9"/>
    </row>
    <row r="11" customFormat="false" ht="15" hidden="false" customHeight="false" outlineLevel="0" collapsed="false">
      <c r="A11" s="8" t="s">
        <v>38</v>
      </c>
      <c r="B11" s="9"/>
      <c r="C11" s="9"/>
      <c r="D11" s="9"/>
      <c r="E11" s="9"/>
      <c r="F11" s="9"/>
      <c r="G11" s="9"/>
      <c r="H11" s="9"/>
      <c r="I11" s="9"/>
      <c r="J11" s="9"/>
      <c r="K11" s="10"/>
      <c r="L11" s="10"/>
      <c r="M11" s="9"/>
      <c r="N11" s="9"/>
    </row>
    <row r="12" customFormat="false" ht="15" hidden="false" customHeight="false" outlineLevel="0" collapsed="false">
      <c r="A12" s="8" t="s">
        <v>39</v>
      </c>
      <c r="B12" s="9"/>
      <c r="C12" s="9"/>
      <c r="D12" s="9"/>
      <c r="E12" s="9"/>
      <c r="F12" s="9"/>
      <c r="G12" s="9"/>
      <c r="H12" s="9"/>
      <c r="I12" s="9"/>
      <c r="J12" s="9"/>
      <c r="K12" s="10"/>
      <c r="L12" s="10"/>
      <c r="M12" s="9"/>
      <c r="N12" s="9"/>
    </row>
    <row r="13" customFormat="false" ht="15" hidden="false" customHeight="false" outlineLevel="0" collapsed="false">
      <c r="A13" s="8" t="s">
        <v>40</v>
      </c>
      <c r="B13" s="9"/>
      <c r="C13" s="9"/>
      <c r="D13" s="9"/>
      <c r="E13" s="9"/>
      <c r="F13" s="9"/>
      <c r="G13" s="9"/>
      <c r="H13" s="9"/>
      <c r="I13" s="9"/>
      <c r="J13" s="9"/>
      <c r="K13" s="10"/>
      <c r="L13" s="10"/>
      <c r="M13" s="9"/>
      <c r="N13" s="9"/>
    </row>
    <row r="14" customFormat="false" ht="15" hidden="false" customHeight="false" outlineLevel="0" collapsed="false">
      <c r="A14" s="8" t="s">
        <v>41</v>
      </c>
      <c r="B14" s="9"/>
      <c r="C14" s="9"/>
      <c r="D14" s="9"/>
      <c r="E14" s="9"/>
      <c r="F14" s="9"/>
      <c r="G14" s="9"/>
      <c r="H14" s="9"/>
      <c r="I14" s="9"/>
      <c r="J14" s="9"/>
      <c r="K14" s="10"/>
      <c r="L14" s="10"/>
      <c r="M14" s="9"/>
      <c r="N14" s="9"/>
    </row>
    <row r="15" customFormat="false" ht="15" hidden="false" customHeight="false" outlineLevel="0" collapsed="false">
      <c r="A15" s="8" t="s">
        <v>42</v>
      </c>
      <c r="B15" s="9"/>
      <c r="C15" s="9"/>
      <c r="D15" s="9"/>
      <c r="E15" s="9"/>
      <c r="F15" s="9"/>
      <c r="G15" s="9"/>
      <c r="H15" s="9"/>
      <c r="I15" s="9"/>
      <c r="J15" s="9"/>
      <c r="K15" s="10"/>
      <c r="L15" s="10"/>
      <c r="M15" s="9"/>
      <c r="N15" s="9"/>
    </row>
    <row r="16" customFormat="false" ht="15" hidden="false" customHeight="false" outlineLevel="0" collapsed="false">
      <c r="A16" s="8" t="s">
        <v>43</v>
      </c>
      <c r="B16" s="9"/>
      <c r="C16" s="9"/>
      <c r="D16" s="9"/>
      <c r="E16" s="9"/>
      <c r="F16" s="9"/>
      <c r="G16" s="9"/>
      <c r="H16" s="9"/>
      <c r="I16" s="9"/>
      <c r="J16" s="9"/>
      <c r="K16" s="10"/>
      <c r="L16" s="10"/>
      <c r="M16" s="9"/>
      <c r="N16" s="9"/>
    </row>
    <row r="17" customFormat="false" ht="15" hidden="false" customHeight="false" outlineLevel="0" collapsed="false">
      <c r="A17" s="8" t="s">
        <v>44</v>
      </c>
      <c r="B17" s="11" t="n">
        <f aca="false">SUM(B5:B16)</f>
        <v>200</v>
      </c>
      <c r="C17" s="11" t="n">
        <f aca="false">SUM(C5:C16)</f>
        <v>30</v>
      </c>
      <c r="D17" s="11" t="n">
        <f aca="false">SUM(D5:D16)</f>
        <v>20</v>
      </c>
      <c r="E17" s="11" t="n">
        <f aca="false">SUM(E5:E16)</f>
        <v>14</v>
      </c>
      <c r="F17" s="11" t="n">
        <f aca="false">SUM(F5:F16)</f>
        <v>4</v>
      </c>
      <c r="G17" s="11" t="n">
        <f aca="false">SUM(G5:G16)</f>
        <v>3</v>
      </c>
      <c r="H17" s="11" t="n">
        <f aca="false">SUM(H5:H16)</f>
        <v>420</v>
      </c>
      <c r="I17" s="11" t="n">
        <f aca="false">SUM(I5:I16)</f>
        <v>2</v>
      </c>
      <c r="J17" s="11" t="n">
        <f aca="false">SUM(J5:J16)</f>
        <v>560</v>
      </c>
      <c r="K17" s="12" t="n">
        <f aca="false">SUM(K5:K16)</f>
        <v>48000</v>
      </c>
      <c r="L17" s="12" t="n">
        <f aca="false">SUM(L5:L16)</f>
        <v>55000</v>
      </c>
      <c r="M17" s="11" t="n">
        <f aca="false">AVERAGE(M5:M16)</f>
        <v>42</v>
      </c>
      <c r="N17" s="11" t="n">
        <f aca="false">SUM(N5:N16)</f>
        <v>860</v>
      </c>
    </row>
    <row r="18" customFormat="false" ht="15" hidden="false" customHeight="false" outlineLevel="0" collapsed="false">
      <c r="A18" s="13" t="s">
        <v>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5" min="2" style="0" width="14"/>
    <col collapsed="false" customWidth="true" hidden="false" outlineLevel="0" max="6" min="6" style="0" width="17"/>
    <col collapsed="false" customWidth="true" hidden="false" outlineLevel="0" max="7" min="7" style="0" width="14"/>
    <col collapsed="false" customWidth="true" hidden="false" outlineLevel="0" max="8" min="8" style="0" width="17"/>
    <col collapsed="false" customWidth="true" hidden="false" outlineLevel="0" max="11" min="9" style="0" width="15"/>
  </cols>
  <sheetData>
    <row r="1" customFormat="false" ht="19.7" hidden="false" customHeight="false" outlineLevel="0" collapsed="false">
      <c r="A1" s="1" t="s">
        <v>46</v>
      </c>
    </row>
    <row r="2" customFormat="false" ht="15" hidden="false" customHeight="false" outlineLevel="0" collapsed="false">
      <c r="A2" s="2" t="s">
        <v>47</v>
      </c>
    </row>
    <row r="4" customFormat="false" ht="42" hidden="false" customHeight="true" outlineLevel="0" collapsed="false">
      <c r="A4" s="7" t="s">
        <v>18</v>
      </c>
      <c r="B4" s="7" t="s">
        <v>48</v>
      </c>
      <c r="C4" s="7" t="s">
        <v>49</v>
      </c>
      <c r="D4" s="7" t="s">
        <v>50</v>
      </c>
      <c r="E4" s="7" t="s">
        <v>51</v>
      </c>
      <c r="F4" s="7" t="s">
        <v>52</v>
      </c>
      <c r="G4" s="7" t="s">
        <v>53</v>
      </c>
      <c r="H4" s="7" t="s">
        <v>54</v>
      </c>
      <c r="I4" s="7" t="s">
        <v>55</v>
      </c>
      <c r="J4" s="7" t="s">
        <v>56</v>
      </c>
      <c r="K4" s="7" t="s">
        <v>57</v>
      </c>
    </row>
    <row r="5" customFormat="false" ht="15" hidden="false" customHeight="false" outlineLevel="0" collapsed="false">
      <c r="A5" s="8" t="s">
        <v>32</v>
      </c>
      <c r="B5" s="14" t="n">
        <f aca="false">IFERROR('Monthly Inputs'!C5/'Monthly Inputs'!B5,"")</f>
        <v>0.15</v>
      </c>
      <c r="C5" s="14" t="n">
        <f aca="false">IFERROR('Monthly Inputs'!D5/'Monthly Inputs'!C5,"")</f>
        <v>0.666666666666667</v>
      </c>
      <c r="D5" s="14" t="n">
        <f aca="false">IFERROR('Monthly Inputs'!D5/'Monthly Inputs'!B5,"")</f>
        <v>0.1</v>
      </c>
      <c r="E5" s="14" t="n">
        <f aca="false">IFERROR('Monthly Inputs'!F5/'Monthly Inputs'!E5,"")</f>
        <v>0.285714285714286</v>
      </c>
      <c r="F5" s="15" t="n">
        <f aca="false">IFERROR('Monthly Inputs'!H5/'Monthly Inputs'!G5,"")</f>
        <v>140</v>
      </c>
      <c r="G5" s="14" t="n">
        <f aca="false">IFERROR('Monthly Inputs'!I5/'Monthly Inputs'!F5,"")</f>
        <v>0.5</v>
      </c>
      <c r="H5" s="15" t="n">
        <f aca="false">IFERROR('Monthly Inputs'!J5/'Monthly Inputs'!I5,"")</f>
        <v>280</v>
      </c>
      <c r="I5" s="14" t="n">
        <f aca="false">IFERROR('Monthly Inputs'!K5/'Monthly Inputs'!L5,"")</f>
        <v>0.872727272727273</v>
      </c>
      <c r="J5" s="15" t="n">
        <f aca="false">IF('Monthly Inputs'!M5="","",'Monthly Inputs'!M5)</f>
        <v>42</v>
      </c>
      <c r="K5" s="16" t="n">
        <f aca="false">IFERROR('Monthly Inputs'!N5/'Monthly Inputs'!I5,"")</f>
        <v>430</v>
      </c>
    </row>
    <row r="6" customFormat="false" ht="15" hidden="false" customHeight="false" outlineLevel="0" collapsed="false">
      <c r="A6" s="8" t="s">
        <v>33</v>
      </c>
      <c r="B6" s="17" t="str">
        <f aca="false">IFERROR('Monthly Inputs'!C6/'Monthly Inputs'!B6,"")</f>
        <v/>
      </c>
      <c r="C6" s="17" t="str">
        <f aca="false">IFERROR('Monthly Inputs'!D6/'Monthly Inputs'!C6,"")</f>
        <v/>
      </c>
      <c r="D6" s="17" t="str">
        <f aca="false">IFERROR('Monthly Inputs'!D6/'Monthly Inputs'!B6,"")</f>
        <v/>
      </c>
      <c r="E6" s="17" t="str">
        <f aca="false">IFERROR('Monthly Inputs'!F6/'Monthly Inputs'!E6,"")</f>
        <v/>
      </c>
      <c r="F6" s="18" t="str">
        <f aca="false">IFERROR('Monthly Inputs'!H6/'Monthly Inputs'!G6,"")</f>
        <v/>
      </c>
      <c r="G6" s="17" t="str">
        <f aca="false">IFERROR('Monthly Inputs'!I6/'Monthly Inputs'!F6,"")</f>
        <v/>
      </c>
      <c r="H6" s="18" t="str">
        <f aca="false">IFERROR('Monthly Inputs'!J6/'Monthly Inputs'!I6,"")</f>
        <v/>
      </c>
      <c r="I6" s="17" t="str">
        <f aca="false">IFERROR('Monthly Inputs'!K6/'Monthly Inputs'!L6,"")</f>
        <v/>
      </c>
      <c r="J6" s="18" t="str">
        <f aca="false">IF('Monthly Inputs'!M6="","",'Monthly Inputs'!M6)</f>
        <v/>
      </c>
      <c r="K6" s="19" t="str">
        <f aca="false">IFERROR('Monthly Inputs'!N6/'Monthly Inputs'!I6,"")</f>
        <v/>
      </c>
    </row>
    <row r="7" customFormat="false" ht="15" hidden="false" customHeight="false" outlineLevel="0" collapsed="false">
      <c r="A7" s="8" t="s">
        <v>34</v>
      </c>
      <c r="B7" s="14" t="str">
        <f aca="false">IFERROR('Monthly Inputs'!C7/'Monthly Inputs'!B7,"")</f>
        <v/>
      </c>
      <c r="C7" s="14" t="str">
        <f aca="false">IFERROR('Monthly Inputs'!D7/'Monthly Inputs'!C7,"")</f>
        <v/>
      </c>
      <c r="D7" s="14" t="str">
        <f aca="false">IFERROR('Monthly Inputs'!D7/'Monthly Inputs'!B7,"")</f>
        <v/>
      </c>
      <c r="E7" s="14" t="str">
        <f aca="false">IFERROR('Monthly Inputs'!F7/'Monthly Inputs'!E7,"")</f>
        <v/>
      </c>
      <c r="F7" s="15" t="str">
        <f aca="false">IFERROR('Monthly Inputs'!H7/'Monthly Inputs'!G7,"")</f>
        <v/>
      </c>
      <c r="G7" s="14" t="str">
        <f aca="false">IFERROR('Monthly Inputs'!I7/'Monthly Inputs'!F7,"")</f>
        <v/>
      </c>
      <c r="H7" s="15" t="str">
        <f aca="false">IFERROR('Monthly Inputs'!J7/'Monthly Inputs'!I7,"")</f>
        <v/>
      </c>
      <c r="I7" s="14" t="str">
        <f aca="false">IFERROR('Monthly Inputs'!K7/'Monthly Inputs'!L7,"")</f>
        <v/>
      </c>
      <c r="J7" s="15" t="str">
        <f aca="false">IF('Monthly Inputs'!M7="","",'Monthly Inputs'!M7)</f>
        <v/>
      </c>
      <c r="K7" s="16" t="str">
        <f aca="false">IFERROR('Monthly Inputs'!N7/'Monthly Inputs'!I7,"")</f>
        <v/>
      </c>
    </row>
    <row r="8" customFormat="false" ht="15" hidden="false" customHeight="false" outlineLevel="0" collapsed="false">
      <c r="A8" s="8" t="s">
        <v>35</v>
      </c>
      <c r="B8" s="17" t="str">
        <f aca="false">IFERROR('Monthly Inputs'!C8/'Monthly Inputs'!B8,"")</f>
        <v/>
      </c>
      <c r="C8" s="17" t="str">
        <f aca="false">IFERROR('Monthly Inputs'!D8/'Monthly Inputs'!C8,"")</f>
        <v/>
      </c>
      <c r="D8" s="17" t="str">
        <f aca="false">IFERROR('Monthly Inputs'!D8/'Monthly Inputs'!B8,"")</f>
        <v/>
      </c>
      <c r="E8" s="17" t="str">
        <f aca="false">IFERROR('Monthly Inputs'!F8/'Monthly Inputs'!E8,"")</f>
        <v/>
      </c>
      <c r="F8" s="18" t="str">
        <f aca="false">IFERROR('Monthly Inputs'!H8/'Monthly Inputs'!G8,"")</f>
        <v/>
      </c>
      <c r="G8" s="17" t="str">
        <f aca="false">IFERROR('Monthly Inputs'!I8/'Monthly Inputs'!F8,"")</f>
        <v/>
      </c>
      <c r="H8" s="18" t="str">
        <f aca="false">IFERROR('Monthly Inputs'!J8/'Monthly Inputs'!I8,"")</f>
        <v/>
      </c>
      <c r="I8" s="17" t="str">
        <f aca="false">IFERROR('Monthly Inputs'!K8/'Monthly Inputs'!L8,"")</f>
        <v/>
      </c>
      <c r="J8" s="18" t="str">
        <f aca="false">IF('Monthly Inputs'!M8="","",'Monthly Inputs'!M8)</f>
        <v/>
      </c>
      <c r="K8" s="19" t="str">
        <f aca="false">IFERROR('Monthly Inputs'!N8/'Monthly Inputs'!I8,"")</f>
        <v/>
      </c>
    </row>
    <row r="9" customFormat="false" ht="15" hidden="false" customHeight="false" outlineLevel="0" collapsed="false">
      <c r="A9" s="8" t="s">
        <v>36</v>
      </c>
      <c r="B9" s="14" t="str">
        <f aca="false">IFERROR('Monthly Inputs'!C9/'Monthly Inputs'!B9,"")</f>
        <v/>
      </c>
      <c r="C9" s="14" t="str">
        <f aca="false">IFERROR('Monthly Inputs'!D9/'Monthly Inputs'!C9,"")</f>
        <v/>
      </c>
      <c r="D9" s="14" t="str">
        <f aca="false">IFERROR('Monthly Inputs'!D9/'Monthly Inputs'!B9,"")</f>
        <v/>
      </c>
      <c r="E9" s="14" t="str">
        <f aca="false">IFERROR('Monthly Inputs'!F9/'Monthly Inputs'!E9,"")</f>
        <v/>
      </c>
      <c r="F9" s="15" t="str">
        <f aca="false">IFERROR('Monthly Inputs'!H9/'Monthly Inputs'!G9,"")</f>
        <v/>
      </c>
      <c r="G9" s="14" t="str">
        <f aca="false">IFERROR('Monthly Inputs'!I9/'Monthly Inputs'!F9,"")</f>
        <v/>
      </c>
      <c r="H9" s="15" t="str">
        <f aca="false">IFERROR('Monthly Inputs'!J9/'Monthly Inputs'!I9,"")</f>
        <v/>
      </c>
      <c r="I9" s="14" t="str">
        <f aca="false">IFERROR('Monthly Inputs'!K9/'Monthly Inputs'!L9,"")</f>
        <v/>
      </c>
      <c r="J9" s="15" t="str">
        <f aca="false">IF('Monthly Inputs'!M9="","",'Monthly Inputs'!M9)</f>
        <v/>
      </c>
      <c r="K9" s="16" t="str">
        <f aca="false">IFERROR('Monthly Inputs'!N9/'Monthly Inputs'!I9,"")</f>
        <v/>
      </c>
    </row>
    <row r="10" customFormat="false" ht="15" hidden="false" customHeight="false" outlineLevel="0" collapsed="false">
      <c r="A10" s="8" t="s">
        <v>37</v>
      </c>
      <c r="B10" s="17" t="str">
        <f aca="false">IFERROR('Monthly Inputs'!C10/'Monthly Inputs'!B10,"")</f>
        <v/>
      </c>
      <c r="C10" s="17" t="str">
        <f aca="false">IFERROR('Monthly Inputs'!D10/'Monthly Inputs'!C10,"")</f>
        <v/>
      </c>
      <c r="D10" s="17" t="str">
        <f aca="false">IFERROR('Monthly Inputs'!D10/'Monthly Inputs'!B10,"")</f>
        <v/>
      </c>
      <c r="E10" s="17" t="str">
        <f aca="false">IFERROR('Monthly Inputs'!F10/'Monthly Inputs'!E10,"")</f>
        <v/>
      </c>
      <c r="F10" s="18" t="str">
        <f aca="false">IFERROR('Monthly Inputs'!H10/'Monthly Inputs'!G10,"")</f>
        <v/>
      </c>
      <c r="G10" s="17" t="str">
        <f aca="false">IFERROR('Monthly Inputs'!I10/'Monthly Inputs'!F10,"")</f>
        <v/>
      </c>
      <c r="H10" s="18" t="str">
        <f aca="false">IFERROR('Monthly Inputs'!J10/'Monthly Inputs'!I10,"")</f>
        <v/>
      </c>
      <c r="I10" s="17" t="str">
        <f aca="false">IFERROR('Monthly Inputs'!K10/'Monthly Inputs'!L10,"")</f>
        <v/>
      </c>
      <c r="J10" s="18" t="str">
        <f aca="false">IF('Monthly Inputs'!M10="","",'Monthly Inputs'!M10)</f>
        <v/>
      </c>
      <c r="K10" s="19" t="str">
        <f aca="false">IFERROR('Monthly Inputs'!N10/'Monthly Inputs'!I10,"")</f>
        <v/>
      </c>
    </row>
    <row r="11" customFormat="false" ht="15" hidden="false" customHeight="false" outlineLevel="0" collapsed="false">
      <c r="A11" s="8" t="s">
        <v>38</v>
      </c>
      <c r="B11" s="14" t="str">
        <f aca="false">IFERROR('Monthly Inputs'!C11/'Monthly Inputs'!B11,"")</f>
        <v/>
      </c>
      <c r="C11" s="14" t="str">
        <f aca="false">IFERROR('Monthly Inputs'!D11/'Monthly Inputs'!C11,"")</f>
        <v/>
      </c>
      <c r="D11" s="14" t="str">
        <f aca="false">IFERROR('Monthly Inputs'!D11/'Monthly Inputs'!B11,"")</f>
        <v/>
      </c>
      <c r="E11" s="14" t="str">
        <f aca="false">IFERROR('Monthly Inputs'!F11/'Monthly Inputs'!E11,"")</f>
        <v/>
      </c>
      <c r="F11" s="15" t="str">
        <f aca="false">IFERROR('Monthly Inputs'!H11/'Monthly Inputs'!G11,"")</f>
        <v/>
      </c>
      <c r="G11" s="14" t="str">
        <f aca="false">IFERROR('Monthly Inputs'!I11/'Monthly Inputs'!F11,"")</f>
        <v/>
      </c>
      <c r="H11" s="15" t="str">
        <f aca="false">IFERROR('Monthly Inputs'!J11/'Monthly Inputs'!I11,"")</f>
        <v/>
      </c>
      <c r="I11" s="14" t="str">
        <f aca="false">IFERROR('Monthly Inputs'!K11/'Monthly Inputs'!L11,"")</f>
        <v/>
      </c>
      <c r="J11" s="15" t="str">
        <f aca="false">IF('Monthly Inputs'!M11="","",'Monthly Inputs'!M11)</f>
        <v/>
      </c>
      <c r="K11" s="16" t="str">
        <f aca="false">IFERROR('Monthly Inputs'!N11/'Monthly Inputs'!I11,"")</f>
        <v/>
      </c>
    </row>
    <row r="12" customFormat="false" ht="15" hidden="false" customHeight="false" outlineLevel="0" collapsed="false">
      <c r="A12" s="8" t="s">
        <v>39</v>
      </c>
      <c r="B12" s="17" t="str">
        <f aca="false">IFERROR('Monthly Inputs'!C12/'Monthly Inputs'!B12,"")</f>
        <v/>
      </c>
      <c r="C12" s="17" t="str">
        <f aca="false">IFERROR('Monthly Inputs'!D12/'Monthly Inputs'!C12,"")</f>
        <v/>
      </c>
      <c r="D12" s="17" t="str">
        <f aca="false">IFERROR('Monthly Inputs'!D12/'Monthly Inputs'!B12,"")</f>
        <v/>
      </c>
      <c r="E12" s="17" t="str">
        <f aca="false">IFERROR('Monthly Inputs'!F12/'Monthly Inputs'!E12,"")</f>
        <v/>
      </c>
      <c r="F12" s="18" t="str">
        <f aca="false">IFERROR('Monthly Inputs'!H12/'Monthly Inputs'!G12,"")</f>
        <v/>
      </c>
      <c r="G12" s="17" t="str">
        <f aca="false">IFERROR('Monthly Inputs'!I12/'Monthly Inputs'!F12,"")</f>
        <v/>
      </c>
      <c r="H12" s="18" t="str">
        <f aca="false">IFERROR('Monthly Inputs'!J12/'Monthly Inputs'!I12,"")</f>
        <v/>
      </c>
      <c r="I12" s="17" t="str">
        <f aca="false">IFERROR('Monthly Inputs'!K12/'Monthly Inputs'!L12,"")</f>
        <v/>
      </c>
      <c r="J12" s="18" t="str">
        <f aca="false">IF('Monthly Inputs'!M12="","",'Monthly Inputs'!M12)</f>
        <v/>
      </c>
      <c r="K12" s="19" t="str">
        <f aca="false">IFERROR('Monthly Inputs'!N12/'Monthly Inputs'!I12,"")</f>
        <v/>
      </c>
    </row>
    <row r="13" customFormat="false" ht="15" hidden="false" customHeight="false" outlineLevel="0" collapsed="false">
      <c r="A13" s="8" t="s">
        <v>40</v>
      </c>
      <c r="B13" s="14" t="str">
        <f aca="false">IFERROR('Monthly Inputs'!C13/'Monthly Inputs'!B13,"")</f>
        <v/>
      </c>
      <c r="C13" s="14" t="str">
        <f aca="false">IFERROR('Monthly Inputs'!D13/'Monthly Inputs'!C13,"")</f>
        <v/>
      </c>
      <c r="D13" s="14" t="str">
        <f aca="false">IFERROR('Monthly Inputs'!D13/'Monthly Inputs'!B13,"")</f>
        <v/>
      </c>
      <c r="E13" s="14" t="str">
        <f aca="false">IFERROR('Monthly Inputs'!F13/'Monthly Inputs'!E13,"")</f>
        <v/>
      </c>
      <c r="F13" s="15" t="str">
        <f aca="false">IFERROR('Monthly Inputs'!H13/'Monthly Inputs'!G13,"")</f>
        <v/>
      </c>
      <c r="G13" s="14" t="str">
        <f aca="false">IFERROR('Monthly Inputs'!I13/'Monthly Inputs'!F13,"")</f>
        <v/>
      </c>
      <c r="H13" s="15" t="str">
        <f aca="false">IFERROR('Monthly Inputs'!J13/'Monthly Inputs'!I13,"")</f>
        <v/>
      </c>
      <c r="I13" s="14" t="str">
        <f aca="false">IFERROR('Monthly Inputs'!K13/'Monthly Inputs'!L13,"")</f>
        <v/>
      </c>
      <c r="J13" s="15" t="str">
        <f aca="false">IF('Monthly Inputs'!M13="","",'Monthly Inputs'!M13)</f>
        <v/>
      </c>
      <c r="K13" s="16" t="str">
        <f aca="false">IFERROR('Monthly Inputs'!N13/'Monthly Inputs'!I13,"")</f>
        <v/>
      </c>
    </row>
    <row r="14" customFormat="false" ht="15" hidden="false" customHeight="false" outlineLevel="0" collapsed="false">
      <c r="A14" s="8" t="s">
        <v>41</v>
      </c>
      <c r="B14" s="17" t="str">
        <f aca="false">IFERROR('Monthly Inputs'!C14/'Monthly Inputs'!B14,"")</f>
        <v/>
      </c>
      <c r="C14" s="17" t="str">
        <f aca="false">IFERROR('Monthly Inputs'!D14/'Monthly Inputs'!C14,"")</f>
        <v/>
      </c>
      <c r="D14" s="17" t="str">
        <f aca="false">IFERROR('Monthly Inputs'!D14/'Monthly Inputs'!B14,"")</f>
        <v/>
      </c>
      <c r="E14" s="17" t="str">
        <f aca="false">IFERROR('Monthly Inputs'!F14/'Monthly Inputs'!E14,"")</f>
        <v/>
      </c>
      <c r="F14" s="18" t="str">
        <f aca="false">IFERROR('Monthly Inputs'!H14/'Monthly Inputs'!G14,"")</f>
        <v/>
      </c>
      <c r="G14" s="17" t="str">
        <f aca="false">IFERROR('Monthly Inputs'!I14/'Monthly Inputs'!F14,"")</f>
        <v/>
      </c>
      <c r="H14" s="18" t="str">
        <f aca="false">IFERROR('Monthly Inputs'!J14/'Monthly Inputs'!I14,"")</f>
        <v/>
      </c>
      <c r="I14" s="17" t="str">
        <f aca="false">IFERROR('Monthly Inputs'!K14/'Monthly Inputs'!L14,"")</f>
        <v/>
      </c>
      <c r="J14" s="18" t="str">
        <f aca="false">IF('Monthly Inputs'!M14="","",'Monthly Inputs'!M14)</f>
        <v/>
      </c>
      <c r="K14" s="19" t="str">
        <f aca="false">IFERROR('Monthly Inputs'!N14/'Monthly Inputs'!I14,"")</f>
        <v/>
      </c>
    </row>
    <row r="15" customFormat="false" ht="15" hidden="false" customHeight="false" outlineLevel="0" collapsed="false">
      <c r="A15" s="8" t="s">
        <v>42</v>
      </c>
      <c r="B15" s="14" t="str">
        <f aca="false">IFERROR('Monthly Inputs'!C15/'Monthly Inputs'!B15,"")</f>
        <v/>
      </c>
      <c r="C15" s="14" t="str">
        <f aca="false">IFERROR('Monthly Inputs'!D15/'Monthly Inputs'!C15,"")</f>
        <v/>
      </c>
      <c r="D15" s="14" t="str">
        <f aca="false">IFERROR('Monthly Inputs'!D15/'Monthly Inputs'!B15,"")</f>
        <v/>
      </c>
      <c r="E15" s="14" t="str">
        <f aca="false">IFERROR('Monthly Inputs'!F15/'Monthly Inputs'!E15,"")</f>
        <v/>
      </c>
      <c r="F15" s="15" t="str">
        <f aca="false">IFERROR('Monthly Inputs'!H15/'Monthly Inputs'!G15,"")</f>
        <v/>
      </c>
      <c r="G15" s="14" t="str">
        <f aca="false">IFERROR('Monthly Inputs'!I15/'Monthly Inputs'!F15,"")</f>
        <v/>
      </c>
      <c r="H15" s="15" t="str">
        <f aca="false">IFERROR('Monthly Inputs'!J15/'Monthly Inputs'!I15,"")</f>
        <v/>
      </c>
      <c r="I15" s="14" t="str">
        <f aca="false">IFERROR('Monthly Inputs'!K15/'Monthly Inputs'!L15,"")</f>
        <v/>
      </c>
      <c r="J15" s="15" t="str">
        <f aca="false">IF('Monthly Inputs'!M15="","",'Monthly Inputs'!M15)</f>
        <v/>
      </c>
      <c r="K15" s="16" t="str">
        <f aca="false">IFERROR('Monthly Inputs'!N15/'Monthly Inputs'!I15,"")</f>
        <v/>
      </c>
    </row>
    <row r="16" customFormat="false" ht="15" hidden="false" customHeight="false" outlineLevel="0" collapsed="false">
      <c r="A16" s="8" t="s">
        <v>43</v>
      </c>
      <c r="B16" s="17" t="str">
        <f aca="false">IFERROR('Monthly Inputs'!C16/'Monthly Inputs'!B16,"")</f>
        <v/>
      </c>
      <c r="C16" s="17" t="str">
        <f aca="false">IFERROR('Monthly Inputs'!D16/'Monthly Inputs'!C16,"")</f>
        <v/>
      </c>
      <c r="D16" s="17" t="str">
        <f aca="false">IFERROR('Monthly Inputs'!D16/'Monthly Inputs'!B16,"")</f>
        <v/>
      </c>
      <c r="E16" s="17" t="str">
        <f aca="false">IFERROR('Monthly Inputs'!F16/'Monthly Inputs'!E16,"")</f>
        <v/>
      </c>
      <c r="F16" s="18" t="str">
        <f aca="false">IFERROR('Monthly Inputs'!H16/'Monthly Inputs'!G16,"")</f>
        <v/>
      </c>
      <c r="G16" s="17" t="str">
        <f aca="false">IFERROR('Monthly Inputs'!I16/'Monthly Inputs'!F16,"")</f>
        <v/>
      </c>
      <c r="H16" s="18" t="str">
        <f aca="false">IFERROR('Monthly Inputs'!J16/'Monthly Inputs'!I16,"")</f>
        <v/>
      </c>
      <c r="I16" s="17" t="str">
        <f aca="false">IFERROR('Monthly Inputs'!K16/'Monthly Inputs'!L16,"")</f>
        <v/>
      </c>
      <c r="J16" s="18" t="str">
        <f aca="false">IF('Monthly Inputs'!M16="","",'Monthly Inputs'!M16)</f>
        <v/>
      </c>
      <c r="K16" s="19" t="str">
        <f aca="false">IFERROR('Monthly Inputs'!N16/'Monthly Inputs'!I16,"")</f>
        <v/>
      </c>
    </row>
    <row r="17" customFormat="false" ht="15" hidden="false" customHeight="false" outlineLevel="0" collapsed="false">
      <c r="A17" s="8" t="s">
        <v>58</v>
      </c>
      <c r="B17" s="20" t="n">
        <f aca="false">IFERROR('Monthly Inputs'!C17/'Monthly Inputs'!B17,"")</f>
        <v>0.15</v>
      </c>
      <c r="C17" s="20" t="n">
        <f aca="false">IFERROR('Monthly Inputs'!D17/'Monthly Inputs'!C17,"")</f>
        <v>0.666666666666667</v>
      </c>
      <c r="D17" s="20" t="n">
        <f aca="false">IFERROR('Monthly Inputs'!D17/'Monthly Inputs'!B17,"")</f>
        <v>0.1</v>
      </c>
      <c r="E17" s="20" t="n">
        <f aca="false">IFERROR('Monthly Inputs'!F17/'Monthly Inputs'!E17,"")</f>
        <v>0.285714285714286</v>
      </c>
      <c r="F17" s="21" t="n">
        <f aca="false">IFERROR('Monthly Inputs'!H17/'Monthly Inputs'!G17,"")</f>
        <v>140</v>
      </c>
      <c r="G17" s="20" t="n">
        <f aca="false">IFERROR('Monthly Inputs'!I17/'Monthly Inputs'!F17,"")</f>
        <v>0.5</v>
      </c>
      <c r="H17" s="21" t="n">
        <f aca="false">IFERROR('Monthly Inputs'!J17/'Monthly Inputs'!I17,"")</f>
        <v>280</v>
      </c>
      <c r="I17" s="20" t="n">
        <f aca="false">IFERROR('Monthly Inputs'!K17/'Monthly Inputs'!L17,"")</f>
        <v>0.872727272727273</v>
      </c>
      <c r="J17" s="21" t="n">
        <f aca="false">IF('Monthly Inputs'!M17="","",'Monthly Inputs'!M17)</f>
        <v>42</v>
      </c>
      <c r="K17" s="11" t="n">
        <f aca="false">IFERROR('Monthly Inputs'!N17/'Monthly Inputs'!I17,"")</f>
        <v>430</v>
      </c>
    </row>
    <row r="19" customFormat="false" ht="15" hidden="false" customHeight="false" outlineLevel="0" collapsed="false">
      <c r="A19" s="13" t="s">
        <v>59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5" min="2" style="0" width="11"/>
    <col collapsed="false" customWidth="true" hidden="false" outlineLevel="0" max="6" min="6" style="0" width="14"/>
    <col collapsed="false" customWidth="true" hidden="false" outlineLevel="0" max="11" min="7" style="0" width="13"/>
    <col collapsed="false" customWidth="true" hidden="false" outlineLevel="0" max="12" min="12" style="0" width="15"/>
  </cols>
  <sheetData>
    <row r="1" customFormat="false" ht="19.7" hidden="false" customHeight="false" outlineLevel="0" collapsed="false">
      <c r="A1" s="1" t="s">
        <v>60</v>
      </c>
    </row>
    <row r="2" customFormat="false" ht="15" hidden="false" customHeight="false" outlineLevel="0" collapsed="false">
      <c r="A2" s="2" t="s">
        <v>61</v>
      </c>
    </row>
    <row r="4" customFormat="false" ht="42" hidden="false" customHeight="true" outlineLevel="0" collapsed="false">
      <c r="A4" s="7" t="s">
        <v>62</v>
      </c>
      <c r="B4" s="7" t="s">
        <v>63</v>
      </c>
      <c r="C4" s="7" t="s">
        <v>20</v>
      </c>
      <c r="D4" s="7" t="s">
        <v>21</v>
      </c>
      <c r="E4" s="7" t="s">
        <v>26</v>
      </c>
      <c r="F4" s="7" t="s">
        <v>64</v>
      </c>
      <c r="G4" s="7" t="s">
        <v>65</v>
      </c>
      <c r="H4" s="7" t="s">
        <v>66</v>
      </c>
      <c r="I4" s="7" t="s">
        <v>67</v>
      </c>
      <c r="J4" s="7" t="s">
        <v>68</v>
      </c>
      <c r="K4" s="7" t="s">
        <v>69</v>
      </c>
      <c r="L4" s="7" t="s">
        <v>70</v>
      </c>
    </row>
    <row r="5" customFormat="false" ht="15" hidden="false" customHeight="false" outlineLevel="0" collapsed="false">
      <c r="A5" s="22" t="s">
        <v>71</v>
      </c>
      <c r="B5" s="9" t="n">
        <v>50</v>
      </c>
      <c r="C5" s="9" t="n">
        <v>10</v>
      </c>
      <c r="D5" s="9" t="n">
        <v>7</v>
      </c>
      <c r="E5" s="9" t="n">
        <v>1</v>
      </c>
      <c r="F5" s="10" t="n">
        <v>1200</v>
      </c>
      <c r="G5" s="14" t="n">
        <f aca="false">IFERROR(C5/B5,"")</f>
        <v>0.2</v>
      </c>
      <c r="H5" s="14" t="n">
        <f aca="false">IFERROR(D5/C5,"")</f>
        <v>0.7</v>
      </c>
      <c r="I5" s="14" t="n">
        <f aca="false">IFERROR(E5/B5,"")</f>
        <v>0.02</v>
      </c>
      <c r="J5" s="23" t="n">
        <f aca="false">IFERROR(F5/B5,"")</f>
        <v>24</v>
      </c>
      <c r="K5" s="23" t="n">
        <f aca="false">IFERROR(F5/C5,"")</f>
        <v>120</v>
      </c>
      <c r="L5" s="23" t="n">
        <f aca="false">IFERROR(F5/E5,"")</f>
        <v>1200</v>
      </c>
    </row>
    <row r="6" customFormat="false" ht="15" hidden="false" customHeight="false" outlineLevel="0" collapsed="false">
      <c r="A6" s="22" t="s">
        <v>72</v>
      </c>
      <c r="B6" s="9" t="n">
        <v>120</v>
      </c>
      <c r="C6" s="9" t="n">
        <v>12</v>
      </c>
      <c r="D6" s="9" t="n">
        <v>6</v>
      </c>
      <c r="E6" s="9" t="n">
        <v>1</v>
      </c>
      <c r="F6" s="10" t="n">
        <v>3600</v>
      </c>
      <c r="G6" s="14" t="n">
        <f aca="false">IFERROR(C6/B6,"")</f>
        <v>0.1</v>
      </c>
      <c r="H6" s="14" t="n">
        <f aca="false">IFERROR(D6/C6,"")</f>
        <v>0.5</v>
      </c>
      <c r="I6" s="14" t="n">
        <f aca="false">IFERROR(E6/B6,"")</f>
        <v>0.00833333333333333</v>
      </c>
      <c r="J6" s="23" t="n">
        <f aca="false">IFERROR(F6/B6,"")</f>
        <v>30</v>
      </c>
      <c r="K6" s="23" t="n">
        <f aca="false">IFERROR(F6/C6,"")</f>
        <v>300</v>
      </c>
      <c r="L6" s="23" t="n">
        <f aca="false">IFERROR(F6/E6,"")</f>
        <v>3600</v>
      </c>
    </row>
    <row r="7" customFormat="false" ht="15" hidden="false" customHeight="false" outlineLevel="0" collapsed="false">
      <c r="A7" s="22" t="s">
        <v>73</v>
      </c>
      <c r="B7" s="9" t="n">
        <v>30</v>
      </c>
      <c r="C7" s="9" t="n">
        <v>3</v>
      </c>
      <c r="D7" s="9" t="n">
        <v>1</v>
      </c>
      <c r="E7" s="9" t="n">
        <v>0</v>
      </c>
      <c r="F7" s="10" t="n">
        <v>900</v>
      </c>
      <c r="G7" s="14" t="n">
        <f aca="false">IFERROR(C7/B7,"")</f>
        <v>0.1</v>
      </c>
      <c r="H7" s="14" t="n">
        <f aca="false">IFERROR(D7/C7,"")</f>
        <v>0.333333333333333</v>
      </c>
      <c r="I7" s="14" t="n">
        <f aca="false">IFERROR(E7/B7,"")</f>
        <v>0</v>
      </c>
      <c r="J7" s="23" t="n">
        <f aca="false">IFERROR(F7/B7,"")</f>
        <v>30</v>
      </c>
      <c r="K7" s="23" t="n">
        <f aca="false">IFERROR(F7/C7,"")</f>
        <v>300</v>
      </c>
      <c r="L7" s="23" t="str">
        <f aca="false">IFERROR(F7/E7,"")</f>
        <v/>
      </c>
    </row>
    <row r="8" customFormat="false" ht="15" hidden="false" customHeight="false" outlineLevel="0" collapsed="false">
      <c r="A8" s="22" t="s">
        <v>74</v>
      </c>
      <c r="B8" s="9" t="n">
        <v>20</v>
      </c>
      <c r="C8" s="9" t="n">
        <v>7</v>
      </c>
      <c r="D8" s="9" t="n">
        <v>6</v>
      </c>
      <c r="E8" s="9" t="n">
        <v>2</v>
      </c>
      <c r="F8" s="10" t="n">
        <v>500</v>
      </c>
      <c r="G8" s="14" t="n">
        <f aca="false">IFERROR(C8/B8,"")</f>
        <v>0.35</v>
      </c>
      <c r="H8" s="14" t="n">
        <f aca="false">IFERROR(D8/C8,"")</f>
        <v>0.857142857142857</v>
      </c>
      <c r="I8" s="14" t="n">
        <f aca="false">IFERROR(E8/B8,"")</f>
        <v>0.1</v>
      </c>
      <c r="J8" s="23" t="n">
        <f aca="false">IFERROR(F8/B8,"")</f>
        <v>25</v>
      </c>
      <c r="K8" s="23" t="n">
        <f aca="false">IFERROR(F8/C8,"")</f>
        <v>71.4285714285714</v>
      </c>
      <c r="L8" s="23" t="n">
        <f aca="false">IFERROR(F8/E8,"")</f>
        <v>250</v>
      </c>
    </row>
    <row r="9" customFormat="false" ht="15" hidden="false" customHeight="false" outlineLevel="0" collapsed="false">
      <c r="A9" s="22" t="s">
        <v>75</v>
      </c>
      <c r="B9" s="9" t="n">
        <v>10</v>
      </c>
      <c r="C9" s="9" t="n">
        <v>1</v>
      </c>
      <c r="D9" s="9" t="n">
        <v>1</v>
      </c>
      <c r="E9" s="9" t="n">
        <v>0</v>
      </c>
      <c r="F9" s="10" t="n">
        <v>150</v>
      </c>
      <c r="G9" s="14" t="n">
        <f aca="false">IFERROR(C9/B9,"")</f>
        <v>0.1</v>
      </c>
      <c r="H9" s="14" t="n">
        <f aca="false">IFERROR(D9/C9,"")</f>
        <v>1</v>
      </c>
      <c r="I9" s="14" t="n">
        <f aca="false">IFERROR(E9/B9,"")</f>
        <v>0</v>
      </c>
      <c r="J9" s="23" t="n">
        <f aca="false">IFERROR(F9/B9,"")</f>
        <v>15</v>
      </c>
      <c r="K9" s="23" t="n">
        <f aca="false">IFERROR(F9/C9,"")</f>
        <v>150</v>
      </c>
      <c r="L9" s="23" t="str">
        <f aca="false">IFERROR(F9/E9,"")</f>
        <v/>
      </c>
    </row>
    <row r="10" customFormat="false" ht="15" hidden="false" customHeight="false" outlineLevel="0" collapsed="false">
      <c r="A10" s="22" t="s">
        <v>76</v>
      </c>
      <c r="B10" s="9" t="n">
        <v>14</v>
      </c>
      <c r="C10" s="9" t="n">
        <v>2</v>
      </c>
      <c r="D10" s="9" t="n">
        <v>1</v>
      </c>
      <c r="E10" s="9" t="n">
        <v>0</v>
      </c>
      <c r="F10" s="10" t="n">
        <v>400</v>
      </c>
      <c r="G10" s="14" t="n">
        <f aca="false">IFERROR(C10/B10,"")</f>
        <v>0.142857142857143</v>
      </c>
      <c r="H10" s="14" t="n">
        <f aca="false">IFERROR(D10/C10,"")</f>
        <v>0.5</v>
      </c>
      <c r="I10" s="14" t="n">
        <f aca="false">IFERROR(E10/B10,"")</f>
        <v>0</v>
      </c>
      <c r="J10" s="23" t="n">
        <f aca="false">IFERROR(F10/B10,"")</f>
        <v>28.5714285714286</v>
      </c>
      <c r="K10" s="23" t="n">
        <f aca="false">IFERROR(F10/C10,"")</f>
        <v>200</v>
      </c>
      <c r="L10" s="23" t="str">
        <f aca="false">IFERROR(F10/E10,"")</f>
        <v/>
      </c>
    </row>
    <row r="11" customFormat="false" ht="15" hidden="false" customHeight="false" outlineLevel="0" collapsed="false">
      <c r="A11" s="22" t="s">
        <v>77</v>
      </c>
      <c r="B11" s="9" t="n">
        <v>0</v>
      </c>
      <c r="C11" s="9" t="n">
        <v>0</v>
      </c>
      <c r="D11" s="9" t="n">
        <v>0</v>
      </c>
      <c r="E11" s="9" t="n">
        <v>0</v>
      </c>
      <c r="F11" s="10" t="n">
        <v>0</v>
      </c>
      <c r="G11" s="14" t="str">
        <f aca="false">IFERROR(C11/B11,"")</f>
        <v/>
      </c>
      <c r="H11" s="14" t="str">
        <f aca="false">IFERROR(D11/C11,"")</f>
        <v/>
      </c>
      <c r="I11" s="14" t="str">
        <f aca="false">IFERROR(E11/B11,"")</f>
        <v/>
      </c>
      <c r="J11" s="23" t="str">
        <f aca="false">IFERROR(F11/B11,"")</f>
        <v/>
      </c>
      <c r="K11" s="23" t="str">
        <f aca="false">IFERROR(F11/C11,"")</f>
        <v/>
      </c>
      <c r="L11" s="23" t="str">
        <f aca="false">IFERROR(F11/E11,"")</f>
        <v/>
      </c>
    </row>
    <row r="12" customFormat="false" ht="15" hidden="false" customHeight="false" outlineLevel="0" collapsed="false">
      <c r="A12" s="8" t="s">
        <v>44</v>
      </c>
      <c r="B12" s="11" t="n">
        <f aca="false">SUM(B5:B11)</f>
        <v>244</v>
      </c>
      <c r="C12" s="11" t="n">
        <f aca="false">SUM(C5:C11)</f>
        <v>35</v>
      </c>
      <c r="D12" s="11" t="n">
        <f aca="false">SUM(D5:D11)</f>
        <v>22</v>
      </c>
      <c r="E12" s="11" t="n">
        <f aca="false">SUM(E5:E11)</f>
        <v>4</v>
      </c>
      <c r="F12" s="12" t="n">
        <f aca="false">SUM(F5:F11)</f>
        <v>6750</v>
      </c>
      <c r="G12" s="20" t="n">
        <f aca="false">IFERROR(C12/B12,"")</f>
        <v>0.14344262295082</v>
      </c>
      <c r="H12" s="20" t="n">
        <f aca="false">IFERROR(D12/C12,"")</f>
        <v>0.628571428571429</v>
      </c>
      <c r="I12" s="20" t="n">
        <f aca="false">IFERROR(E12/B12,"")</f>
        <v>0.0163934426229508</v>
      </c>
      <c r="J12" s="12" t="n">
        <f aca="false">IFERROR(F12/B12,"")</f>
        <v>27.6639344262295</v>
      </c>
      <c r="K12" s="12" t="n">
        <f aca="false">IFERROR(F12/C12,"")</f>
        <v>192.857142857143</v>
      </c>
      <c r="L12" s="12" t="n">
        <f aca="false">IFERROR(F12/E12,"")</f>
        <v>1687.5</v>
      </c>
    </row>
    <row r="14" customFormat="false" ht="15" hidden="false" customHeight="false" outlineLevel="0" collapsed="false">
      <c r="A14" s="13" t="s">
        <v>78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16"/>
    <col collapsed="false" customWidth="true" hidden="false" outlineLevel="0" max="4" min="4" style="0" width="18"/>
    <col collapsed="false" customWidth="true" hidden="false" outlineLevel="0" max="5" min="5" style="0" width="12"/>
    <col collapsed="false" customWidth="true" hidden="false" outlineLevel="0" max="6" min="6" style="0" width="20"/>
    <col collapsed="false" customWidth="true" hidden="false" outlineLevel="0" max="8" min="8" style="0" width="26"/>
    <col collapsed="false" customWidth="true" hidden="false" outlineLevel="0" max="9" min="9" style="0" width="16"/>
  </cols>
  <sheetData>
    <row r="1" customFormat="false" ht="19.7" hidden="false" customHeight="false" outlineLevel="0" collapsed="false">
      <c r="A1" s="1" t="s">
        <v>79</v>
      </c>
    </row>
    <row r="2" customFormat="false" ht="15" hidden="false" customHeight="false" outlineLevel="0" collapsed="false">
      <c r="A2" s="2" t="s">
        <v>80</v>
      </c>
    </row>
    <row r="4" customFormat="false" ht="42" hidden="false" customHeight="true" outlineLevel="0" collapsed="false">
      <c r="A4" s="7" t="s">
        <v>81</v>
      </c>
      <c r="B4" s="7" t="s">
        <v>82</v>
      </c>
      <c r="C4" s="7" t="s">
        <v>83</v>
      </c>
      <c r="D4" s="7" t="s">
        <v>84</v>
      </c>
      <c r="E4" s="7" t="s">
        <v>85</v>
      </c>
      <c r="F4" s="7" t="s">
        <v>86</v>
      </c>
      <c r="H4" s="24" t="s">
        <v>82</v>
      </c>
      <c r="I4" s="24" t="s">
        <v>87</v>
      </c>
    </row>
    <row r="5" customFormat="false" ht="15" hidden="false" customHeight="false" outlineLevel="0" collapsed="false">
      <c r="A5" s="22" t="s">
        <v>88</v>
      </c>
      <c r="B5" s="22" t="s">
        <v>89</v>
      </c>
      <c r="C5" s="25" t="n">
        <v>46352</v>
      </c>
      <c r="D5" s="10" t="n">
        <v>42000</v>
      </c>
      <c r="E5" s="26" t="n">
        <f aca="false">IFERROR(INDEX($I$5:$I$9,MATCH(B5,$H$5:$H$9,0)),"")</f>
        <v>0.5</v>
      </c>
      <c r="F5" s="23" t="n">
        <f aca="false">IFERROR(D5*E5,"")</f>
        <v>21000</v>
      </c>
      <c r="H5" s="27" t="s">
        <v>90</v>
      </c>
      <c r="I5" s="28" t="n">
        <v>0.1</v>
      </c>
    </row>
    <row r="6" customFormat="false" ht="15" hidden="false" customHeight="false" outlineLevel="0" collapsed="false">
      <c r="A6" s="22" t="s">
        <v>91</v>
      </c>
      <c r="B6" s="22" t="s">
        <v>92</v>
      </c>
      <c r="C6" s="25" t="n">
        <v>46402</v>
      </c>
      <c r="D6" s="10" t="n">
        <v>18000</v>
      </c>
      <c r="E6" s="26" t="n">
        <f aca="false">IFERROR(INDEX($I$5:$I$9,MATCH(B6,$H$5:$H$9,0)),"")</f>
        <v>0.2</v>
      </c>
      <c r="F6" s="23" t="n">
        <f aca="false">IFERROR(D6*E6,"")</f>
        <v>3600</v>
      </c>
      <c r="H6" s="27" t="s">
        <v>92</v>
      </c>
      <c r="I6" s="28" t="n">
        <v>0.2</v>
      </c>
    </row>
    <row r="7" customFormat="false" ht="15" hidden="false" customHeight="false" outlineLevel="0" collapsed="false">
      <c r="A7" s="22" t="s">
        <v>93</v>
      </c>
      <c r="B7" s="22" t="s">
        <v>94</v>
      </c>
      <c r="C7" s="25" t="n">
        <v>46367</v>
      </c>
      <c r="D7" s="10" t="n">
        <v>30000</v>
      </c>
      <c r="E7" s="26" t="n">
        <f aca="false">IFERROR(INDEX($I$5:$I$9,MATCH(B7,$H$5:$H$9,0)),"")</f>
        <v>0.75</v>
      </c>
      <c r="F7" s="23" t="n">
        <f aca="false">IFERROR(D7*E7,"")</f>
        <v>22500</v>
      </c>
      <c r="H7" s="27" t="s">
        <v>89</v>
      </c>
      <c r="I7" s="28" t="n">
        <v>0.5</v>
      </c>
    </row>
    <row r="8" customFormat="false" ht="15" hidden="false" customHeight="false" outlineLevel="0" collapsed="false">
      <c r="A8" s="22" t="s">
        <v>95</v>
      </c>
      <c r="B8" s="22" t="s">
        <v>90</v>
      </c>
      <c r="C8" s="25" t="n">
        <v>46477</v>
      </c>
      <c r="D8" s="10" t="n">
        <v>95000</v>
      </c>
      <c r="E8" s="26" t="n">
        <f aca="false">IFERROR(INDEX($I$5:$I$9,MATCH(B8,$H$5:$H$9,0)),"")</f>
        <v>0.1</v>
      </c>
      <c r="F8" s="23" t="n">
        <f aca="false">IFERROR(D8*E8,"")</f>
        <v>9500</v>
      </c>
      <c r="H8" s="27" t="s">
        <v>94</v>
      </c>
      <c r="I8" s="28" t="n">
        <v>0.75</v>
      </c>
    </row>
    <row r="9" customFormat="false" ht="15" hidden="false" customHeight="false" outlineLevel="0" collapsed="false">
      <c r="A9" s="22"/>
      <c r="B9" s="22"/>
      <c r="C9" s="25"/>
      <c r="D9" s="10"/>
      <c r="E9" s="26" t="str">
        <f aca="false">IFERROR(INDEX($I$5:$I$9,MATCH(B9,$H$5:$H$9,0)),"")</f>
        <v/>
      </c>
      <c r="F9" s="23" t="str">
        <f aca="false">IFERROR(D9*E9,"")</f>
        <v/>
      </c>
      <c r="H9" s="27" t="s">
        <v>96</v>
      </c>
      <c r="I9" s="28" t="n">
        <v>0.9</v>
      </c>
    </row>
    <row r="10" customFormat="false" ht="15" hidden="false" customHeight="false" outlineLevel="0" collapsed="false">
      <c r="A10" s="22"/>
      <c r="B10" s="22"/>
      <c r="C10" s="25"/>
      <c r="D10" s="10"/>
      <c r="E10" s="26" t="str">
        <f aca="false">IFERROR(INDEX($I$5:$I$9,MATCH(B10,$H$5:$H$9,0)),"")</f>
        <v/>
      </c>
      <c r="F10" s="23" t="str">
        <f aca="false">IFERROR(D10*E10,"")</f>
        <v/>
      </c>
    </row>
    <row r="11" customFormat="false" ht="15" hidden="false" customHeight="false" outlineLevel="0" collapsed="false">
      <c r="A11" s="22"/>
      <c r="B11" s="22"/>
      <c r="C11" s="25"/>
      <c r="D11" s="10"/>
      <c r="E11" s="26" t="str">
        <f aca="false">IFERROR(INDEX($I$5:$I$9,MATCH(B11,$H$5:$H$9,0)),"")</f>
        <v/>
      </c>
      <c r="F11" s="23" t="str">
        <f aca="false">IFERROR(D11*E11,"")</f>
        <v/>
      </c>
      <c r="H11" s="13" t="s">
        <v>97</v>
      </c>
    </row>
    <row r="12" customFormat="false" ht="15" hidden="false" customHeight="false" outlineLevel="0" collapsed="false">
      <c r="A12" s="22"/>
      <c r="B12" s="22"/>
      <c r="C12" s="25"/>
      <c r="D12" s="10"/>
      <c r="E12" s="26" t="str">
        <f aca="false">IFERROR(INDEX($I$5:$I$9,MATCH(B12,$H$5:$H$9,0)),"")</f>
        <v/>
      </c>
      <c r="F12" s="23" t="str">
        <f aca="false">IFERROR(D12*E12,"")</f>
        <v/>
      </c>
    </row>
    <row r="13" customFormat="false" ht="15" hidden="false" customHeight="false" outlineLevel="0" collapsed="false">
      <c r="A13" s="22"/>
      <c r="B13" s="22"/>
      <c r="C13" s="25"/>
      <c r="D13" s="10"/>
      <c r="E13" s="26" t="str">
        <f aca="false">IFERROR(INDEX($I$5:$I$9,MATCH(B13,$H$5:$H$9,0)),"")</f>
        <v/>
      </c>
      <c r="F13" s="23" t="str">
        <f aca="false">IFERROR(D13*E13,"")</f>
        <v/>
      </c>
      <c r="H13" s="29" t="s">
        <v>98</v>
      </c>
    </row>
    <row r="14" customFormat="false" ht="15" hidden="false" customHeight="false" outlineLevel="0" collapsed="false">
      <c r="A14" s="22"/>
      <c r="B14" s="22"/>
      <c r="C14" s="25"/>
      <c r="D14" s="10"/>
      <c r="E14" s="26" t="str">
        <f aca="false">IFERROR(INDEX($I$5:$I$9,MATCH(B14,$H$5:$H$9,0)),"")</f>
        <v/>
      </c>
      <c r="F14" s="23" t="str">
        <f aca="false">IFERROR(D14*E14,"")</f>
        <v/>
      </c>
      <c r="H14" s="30" t="s">
        <v>99</v>
      </c>
      <c r="I14" s="31" t="n">
        <f aca="true">TODAY()</f>
        <v>46327</v>
      </c>
    </row>
    <row r="15" customFormat="false" ht="15" hidden="false" customHeight="false" outlineLevel="0" collapsed="false">
      <c r="A15" s="22"/>
      <c r="B15" s="22"/>
      <c r="C15" s="25"/>
      <c r="D15" s="10"/>
      <c r="E15" s="26" t="str">
        <f aca="false">IFERROR(INDEX($I$5:$I$9,MATCH(B15,$H$5:$H$9,0)),"")</f>
        <v/>
      </c>
      <c r="F15" s="23" t="str">
        <f aca="false">IFERROR(D15*E15,"")</f>
        <v/>
      </c>
      <c r="H15" s="30" t="s">
        <v>100</v>
      </c>
      <c r="I15" s="12" t="n">
        <f aca="false">SUM(D5:D29)</f>
        <v>185000</v>
      </c>
    </row>
    <row r="16" customFormat="false" ht="15" hidden="false" customHeight="false" outlineLevel="0" collapsed="false">
      <c r="A16" s="22"/>
      <c r="B16" s="22"/>
      <c r="C16" s="25"/>
      <c r="D16" s="10"/>
      <c r="E16" s="26" t="str">
        <f aca="false">IFERROR(INDEX($I$5:$I$9,MATCH(B16,$H$5:$H$9,0)),"")</f>
        <v/>
      </c>
      <c r="F16" s="23" t="str">
        <f aca="false">IFERROR(D16*E16,"")</f>
        <v/>
      </c>
      <c r="H16" s="30" t="s">
        <v>101</v>
      </c>
      <c r="I16" s="12" t="n">
        <f aca="false">SUM(F5:F29)</f>
        <v>56600</v>
      </c>
    </row>
    <row r="17" customFormat="false" ht="15" hidden="false" customHeight="false" outlineLevel="0" collapsed="false">
      <c r="A17" s="22"/>
      <c r="B17" s="22"/>
      <c r="C17" s="25"/>
      <c r="D17" s="10"/>
      <c r="E17" s="26" t="str">
        <f aca="false">IFERROR(INDEX($I$5:$I$9,MATCH(B17,$H$5:$H$9,0)),"")</f>
        <v/>
      </c>
      <c r="F17" s="23" t="str">
        <f aca="false">IFERROR(D17*E17,"")</f>
        <v/>
      </c>
      <c r="H17" s="30" t="s">
        <v>102</v>
      </c>
      <c r="I17" s="12" t="n">
        <f aca="false">SUMIFS(F5:F29,C5:C29,"&lt;="&amp;(I14+30),C5:C29,"&gt;="&amp;I14)</f>
        <v>21000</v>
      </c>
    </row>
    <row r="18" customFormat="false" ht="15" hidden="false" customHeight="false" outlineLevel="0" collapsed="false">
      <c r="A18" s="22"/>
      <c r="B18" s="22"/>
      <c r="C18" s="25"/>
      <c r="D18" s="10"/>
      <c r="E18" s="26" t="str">
        <f aca="false">IFERROR(INDEX($I$5:$I$9,MATCH(B18,$H$5:$H$9,0)),"")</f>
        <v/>
      </c>
      <c r="F18" s="23" t="str">
        <f aca="false">IFERROR(D18*E18,"")</f>
        <v/>
      </c>
      <c r="H18" s="30" t="s">
        <v>103</v>
      </c>
      <c r="I18" s="12" t="n">
        <f aca="false">SUMIFS(F5:F29,C5:C29,"&lt;="&amp;(I14+60),C5:C29,"&gt;="&amp;I14)</f>
        <v>43500</v>
      </c>
    </row>
    <row r="19" customFormat="false" ht="15" hidden="false" customHeight="false" outlineLevel="0" collapsed="false">
      <c r="A19" s="22"/>
      <c r="B19" s="22"/>
      <c r="C19" s="25"/>
      <c r="D19" s="10"/>
      <c r="E19" s="26" t="str">
        <f aca="false">IFERROR(INDEX($I$5:$I$9,MATCH(B19,$H$5:$H$9,0)),"")</f>
        <v/>
      </c>
      <c r="F19" s="23" t="str">
        <f aca="false">IFERROR(D19*E19,"")</f>
        <v/>
      </c>
      <c r="H19" s="30" t="s">
        <v>104</v>
      </c>
      <c r="I19" s="12" t="n">
        <f aca="false">SUMIFS(F5:F29,C5:C29,"&lt;="&amp;(I14+90),C5:C29,"&gt;="&amp;I14)</f>
        <v>47100</v>
      </c>
    </row>
    <row r="20" customFormat="false" ht="15" hidden="false" customHeight="false" outlineLevel="0" collapsed="false">
      <c r="A20" s="22"/>
      <c r="B20" s="22"/>
      <c r="C20" s="25"/>
      <c r="D20" s="10"/>
      <c r="E20" s="26" t="str">
        <f aca="false">IFERROR(INDEX($I$5:$I$9,MATCH(B20,$H$5:$H$9,0)),"")</f>
        <v/>
      </c>
      <c r="F20" s="23" t="str">
        <f aca="false">IFERROR(D20*E20,"")</f>
        <v/>
      </c>
    </row>
    <row r="21" customFormat="false" ht="15" hidden="false" customHeight="false" outlineLevel="0" collapsed="false">
      <c r="A21" s="22"/>
      <c r="B21" s="22"/>
      <c r="C21" s="25"/>
      <c r="D21" s="10"/>
      <c r="E21" s="26" t="str">
        <f aca="false">IFERROR(INDEX($I$5:$I$9,MATCH(B21,$H$5:$H$9,0)),"")</f>
        <v/>
      </c>
      <c r="F21" s="23" t="str">
        <f aca="false">IFERROR(D21*E21,"")</f>
        <v/>
      </c>
      <c r="H21" s="13" t="s">
        <v>105</v>
      </c>
    </row>
    <row r="22" customFormat="false" ht="15" hidden="false" customHeight="false" outlineLevel="0" collapsed="false">
      <c r="A22" s="22"/>
      <c r="B22" s="22"/>
      <c r="C22" s="25"/>
      <c r="D22" s="10"/>
      <c r="E22" s="26" t="str">
        <f aca="false">IFERROR(INDEX($I$5:$I$9,MATCH(B22,$H$5:$H$9,0)),"")</f>
        <v/>
      </c>
      <c r="F22" s="23" t="str">
        <f aca="false">IFERROR(D22*E22,"")</f>
        <v/>
      </c>
    </row>
    <row r="23" customFormat="false" ht="15" hidden="false" customHeight="false" outlineLevel="0" collapsed="false">
      <c r="A23" s="22"/>
      <c r="B23" s="22"/>
      <c r="C23" s="25"/>
      <c r="D23" s="10"/>
      <c r="E23" s="26" t="str">
        <f aca="false">IFERROR(INDEX($I$5:$I$9,MATCH(B23,$H$5:$H$9,0)),"")</f>
        <v/>
      </c>
      <c r="F23" s="23" t="str">
        <f aca="false">IFERROR(D23*E23,"")</f>
        <v/>
      </c>
    </row>
    <row r="24" customFormat="false" ht="15" hidden="false" customHeight="false" outlineLevel="0" collapsed="false">
      <c r="A24" s="22"/>
      <c r="B24" s="22"/>
      <c r="C24" s="25"/>
      <c r="D24" s="10"/>
      <c r="E24" s="26" t="str">
        <f aca="false">IFERROR(INDEX($I$5:$I$9,MATCH(B24,$H$5:$H$9,0)),"")</f>
        <v/>
      </c>
      <c r="F24" s="23" t="str">
        <f aca="false">IFERROR(D24*E24,"")</f>
        <v/>
      </c>
    </row>
    <row r="25" customFormat="false" ht="15" hidden="false" customHeight="false" outlineLevel="0" collapsed="false">
      <c r="A25" s="22"/>
      <c r="B25" s="22"/>
      <c r="C25" s="25"/>
      <c r="D25" s="10"/>
      <c r="E25" s="26" t="str">
        <f aca="false">IFERROR(INDEX($I$5:$I$9,MATCH(B25,$H$5:$H$9,0)),"")</f>
        <v/>
      </c>
      <c r="F25" s="23" t="str">
        <f aca="false">IFERROR(D25*E25,"")</f>
        <v/>
      </c>
    </row>
    <row r="26" customFormat="false" ht="15" hidden="false" customHeight="false" outlineLevel="0" collapsed="false">
      <c r="A26" s="22"/>
      <c r="B26" s="22"/>
      <c r="C26" s="25"/>
      <c r="D26" s="10"/>
      <c r="E26" s="26" t="str">
        <f aca="false">IFERROR(INDEX($I$5:$I$9,MATCH(B26,$H$5:$H$9,0)),"")</f>
        <v/>
      </c>
      <c r="F26" s="23" t="str">
        <f aca="false">IFERROR(D26*E26,"")</f>
        <v/>
      </c>
    </row>
    <row r="27" customFormat="false" ht="15" hidden="false" customHeight="false" outlineLevel="0" collapsed="false">
      <c r="A27" s="22"/>
      <c r="B27" s="22"/>
      <c r="C27" s="25"/>
      <c r="D27" s="10"/>
      <c r="E27" s="26" t="str">
        <f aca="false">IFERROR(INDEX($I$5:$I$9,MATCH(B27,$H$5:$H$9,0)),"")</f>
        <v/>
      </c>
      <c r="F27" s="23" t="str">
        <f aca="false">IFERROR(D27*E27,"")</f>
        <v/>
      </c>
    </row>
    <row r="28" customFormat="false" ht="15" hidden="false" customHeight="false" outlineLevel="0" collapsed="false">
      <c r="A28" s="22"/>
      <c r="B28" s="22"/>
      <c r="C28" s="25"/>
      <c r="D28" s="10"/>
      <c r="E28" s="26" t="str">
        <f aca="false">IFERROR(INDEX($I$5:$I$9,MATCH(B28,$H$5:$H$9,0)),"")</f>
        <v/>
      </c>
      <c r="F28" s="23" t="str">
        <f aca="false">IFERROR(D28*E28,"")</f>
        <v/>
      </c>
    </row>
    <row r="29" customFormat="false" ht="15" hidden="false" customHeight="false" outlineLevel="0" collapsed="false">
      <c r="A29" s="22"/>
      <c r="B29" s="22"/>
      <c r="C29" s="25"/>
      <c r="D29" s="10"/>
      <c r="E29" s="26" t="str">
        <f aca="false">IFERROR(INDEX($I$5:$I$9,MATCH(B29,$H$5:$H$9,0)),"")</f>
        <v/>
      </c>
      <c r="F29" s="23" t="str">
        <f aca="false">IFERROR(D29*E29,"")</f>
        <v/>
      </c>
    </row>
  </sheetData>
  <dataValidations count="1">
    <dataValidation allowBlank="true" errorStyle="stop" operator="between" showDropDown="false" showErrorMessage="false" showInputMessage="false" sqref="B5:B29" type="list">
      <formula1>$H$5:$H$9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2026-11-01T14:39:10Z</dcterms:created>
  <dc:creator>openpyxl</dc:creator>
  <dc:description/>
  <dc:language>en-US</dc:language>
  <cp:lastModifiedBy/>
  <dcterms:modified xsi:type="dcterms:W3CDTF">2026-11-01T16:39:13Z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